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androva\Documents\Разное\"/>
    </mc:Choice>
  </mc:AlternateContent>
  <bookViews>
    <workbookView xWindow="0" yWindow="0" windowWidth="28800" windowHeight="11535" activeTab="2"/>
  </bookViews>
  <sheets>
    <sheet name="учет стоков " sheetId="4" r:id="rId1"/>
    <sheet name="1 вариант" sheetId="1" r:id="rId2"/>
    <sheet name="Проверка" sheetId="5" r:id="rId3"/>
  </sheets>
  <calcPr calcId="152511"/>
</workbook>
</file>

<file path=xl/calcChain.xml><?xml version="1.0" encoding="utf-8"?>
<calcChain xmlns="http://schemas.openxmlformats.org/spreadsheetml/2006/main">
  <c r="B12" i="5" l="1"/>
  <c r="B11" i="5"/>
  <c r="B9" i="5"/>
  <c r="B10" i="5" s="1"/>
  <c r="B8" i="5"/>
  <c r="B14" i="5" s="1"/>
  <c r="D29" i="1"/>
  <c r="I29" i="4"/>
  <c r="J27" i="4"/>
  <c r="J26" i="4"/>
  <c r="J25" i="4"/>
  <c r="J23" i="4"/>
  <c r="J22" i="4"/>
  <c r="J21" i="4"/>
  <c r="J18" i="4"/>
  <c r="J17" i="4"/>
  <c r="J16" i="4"/>
  <c r="J14" i="4"/>
  <c r="J13" i="4"/>
  <c r="J12" i="4"/>
  <c r="I24" i="4"/>
  <c r="I20" i="4"/>
  <c r="I15" i="4"/>
  <c r="I11" i="4"/>
  <c r="H27" i="4"/>
  <c r="G27" i="4"/>
  <c r="D27" i="4"/>
  <c r="K27" i="4" s="1"/>
  <c r="G26" i="4"/>
  <c r="G24" i="4" s="1"/>
  <c r="D26" i="4"/>
  <c r="H25" i="4"/>
  <c r="G25" i="4"/>
  <c r="D25" i="4"/>
  <c r="E24" i="4"/>
  <c r="D24" i="4"/>
  <c r="B24" i="4"/>
  <c r="H23" i="4"/>
  <c r="G23" i="4"/>
  <c r="D23" i="4"/>
  <c r="G22" i="4"/>
  <c r="H22" i="4" s="1"/>
  <c r="D22" i="4"/>
  <c r="H21" i="4"/>
  <c r="G21" i="4"/>
  <c r="D21" i="4"/>
  <c r="D20" i="4" s="1"/>
  <c r="G20" i="4"/>
  <c r="E20" i="4"/>
  <c r="B20" i="4"/>
  <c r="E19" i="4"/>
  <c r="E29" i="4" s="1"/>
  <c r="B19" i="4"/>
  <c r="G18" i="4"/>
  <c r="H18" i="4" s="1"/>
  <c r="D18" i="4"/>
  <c r="H17" i="4"/>
  <c r="G17" i="4"/>
  <c r="D17" i="4"/>
  <c r="D15" i="4" s="1"/>
  <c r="G16" i="4"/>
  <c r="G15" i="4" s="1"/>
  <c r="D16" i="4"/>
  <c r="E15" i="4"/>
  <c r="B15" i="4"/>
  <c r="G14" i="4"/>
  <c r="D14" i="4"/>
  <c r="H13" i="4"/>
  <c r="G13" i="4"/>
  <c r="D13" i="4"/>
  <c r="D11" i="4" s="1"/>
  <c r="G12" i="4"/>
  <c r="H12" i="4" s="1"/>
  <c r="D12" i="4"/>
  <c r="K12" i="4" s="1"/>
  <c r="E11" i="4"/>
  <c r="B11" i="4"/>
  <c r="B10" i="4"/>
  <c r="B29" i="4" s="1"/>
  <c r="G27" i="1"/>
  <c r="I27" i="1" s="1"/>
  <c r="G26" i="1"/>
  <c r="H26" i="1" s="1"/>
  <c r="G25" i="1"/>
  <c r="H25" i="1" s="1"/>
  <c r="G23" i="1"/>
  <c r="I23" i="1" s="1"/>
  <c r="G22" i="1"/>
  <c r="I22" i="1" s="1"/>
  <c r="G21" i="1"/>
  <c r="H21" i="1" s="1"/>
  <c r="G18" i="1"/>
  <c r="H18" i="1" s="1"/>
  <c r="G17" i="1"/>
  <c r="H17" i="1" s="1"/>
  <c r="G16" i="1"/>
  <c r="I16" i="1" s="1"/>
  <c r="G14" i="1"/>
  <c r="H14" i="1" s="1"/>
  <c r="G13" i="1"/>
  <c r="H13" i="1" s="1"/>
  <c r="D27" i="1"/>
  <c r="D26" i="1"/>
  <c r="D25" i="1"/>
  <c r="D23" i="1"/>
  <c r="D22" i="1"/>
  <c r="D21" i="1"/>
  <c r="D18" i="1"/>
  <c r="D17" i="1"/>
  <c r="D16" i="1"/>
  <c r="D14" i="1"/>
  <c r="D13" i="1"/>
  <c r="D12" i="1"/>
  <c r="G12" i="1"/>
  <c r="I12" i="1" s="1"/>
  <c r="E24" i="1"/>
  <c r="E20" i="1"/>
  <c r="B24" i="1"/>
  <c r="B20" i="1"/>
  <c r="E15" i="1"/>
  <c r="B15" i="1"/>
  <c r="E11" i="1"/>
  <c r="B11" i="1"/>
  <c r="D20" i="1" l="1"/>
  <c r="I19" i="4"/>
  <c r="K18" i="4"/>
  <c r="I10" i="4"/>
  <c r="K25" i="4"/>
  <c r="K23" i="4"/>
  <c r="J20" i="4"/>
  <c r="D10" i="4"/>
  <c r="D19" i="4"/>
  <c r="H11" i="4"/>
  <c r="H20" i="4"/>
  <c r="J11" i="4"/>
  <c r="G19" i="4"/>
  <c r="K22" i="4"/>
  <c r="K17" i="4"/>
  <c r="K21" i="4"/>
  <c r="G11" i="4"/>
  <c r="G10" i="4" s="1"/>
  <c r="G29" i="4" s="1"/>
  <c r="H14" i="4"/>
  <c r="K14" i="4" s="1"/>
  <c r="H16" i="4"/>
  <c r="H15" i="4" s="1"/>
  <c r="H26" i="4"/>
  <c r="H24" i="4" s="1"/>
  <c r="K13" i="4"/>
  <c r="J24" i="4"/>
  <c r="J15" i="4"/>
  <c r="H22" i="1"/>
  <c r="H20" i="1" s="1"/>
  <c r="I17" i="1"/>
  <c r="B10" i="1"/>
  <c r="G15" i="1"/>
  <c r="B19" i="1"/>
  <c r="H23" i="1"/>
  <c r="J23" i="1" s="1"/>
  <c r="I18" i="1"/>
  <c r="J18" i="1" s="1"/>
  <c r="H16" i="1"/>
  <c r="H15" i="1" s="1"/>
  <c r="H27" i="1"/>
  <c r="J27" i="1" s="1"/>
  <c r="J17" i="1"/>
  <c r="I13" i="1"/>
  <c r="J13" i="1" s="1"/>
  <c r="I25" i="1"/>
  <c r="J25" i="1" s="1"/>
  <c r="E19" i="1"/>
  <c r="E29" i="1" s="1"/>
  <c r="D24" i="1"/>
  <c r="I14" i="1"/>
  <c r="I21" i="1"/>
  <c r="I20" i="1" s="1"/>
  <c r="I26" i="1"/>
  <c r="G20" i="1"/>
  <c r="G24" i="1"/>
  <c r="D15" i="1"/>
  <c r="H12" i="1"/>
  <c r="J12" i="1" s="1"/>
  <c r="G11" i="1"/>
  <c r="D11" i="1"/>
  <c r="J22" i="1" l="1"/>
  <c r="G10" i="1"/>
  <c r="J19" i="4"/>
  <c r="K15" i="4"/>
  <c r="K24" i="4"/>
  <c r="J10" i="4"/>
  <c r="H19" i="4"/>
  <c r="K19" i="4" s="1"/>
  <c r="K20" i="4"/>
  <c r="H10" i="4"/>
  <c r="D29" i="4"/>
  <c r="K16" i="4"/>
  <c r="K26" i="4"/>
  <c r="K11" i="4"/>
  <c r="I15" i="1"/>
  <c r="B29" i="1"/>
  <c r="J16" i="1"/>
  <c r="H11" i="1"/>
  <c r="H10" i="1" s="1"/>
  <c r="I11" i="1"/>
  <c r="I10" i="1" s="1"/>
  <c r="J15" i="1"/>
  <c r="I24" i="1"/>
  <c r="I19" i="1" s="1"/>
  <c r="H24" i="1"/>
  <c r="H19" i="1" s="1"/>
  <c r="D19" i="1"/>
  <c r="J21" i="1"/>
  <c r="J14" i="1"/>
  <c r="J26" i="1"/>
  <c r="G19" i="1"/>
  <c r="G29" i="1" s="1"/>
  <c r="J20" i="1"/>
  <c r="D10" i="1"/>
  <c r="I29" i="1" l="1"/>
  <c r="J29" i="4"/>
  <c r="K10" i="4"/>
  <c r="H29" i="4"/>
  <c r="J11" i="1"/>
  <c r="H29" i="1"/>
  <c r="J24" i="1"/>
  <c r="J19" i="1"/>
  <c r="J10" i="1"/>
  <c r="J29" i="1" l="1"/>
  <c r="K29" i="4"/>
</calcChain>
</file>

<file path=xl/sharedStrings.xml><?xml version="1.0" encoding="utf-8"?>
<sst xmlns="http://schemas.openxmlformats.org/spreadsheetml/2006/main" count="113" uniqueCount="87">
  <si>
    <r>
      <rPr>
        <sz val="12"/>
        <rFont val="Times New Roman"/>
      </rPr>
      <t>Планируемые объемы водоснабжения и водоотведения</t>
    </r>
  </si>
  <si>
    <r>
      <rPr>
        <sz val="12"/>
        <rFont val="Times New Roman"/>
      </rPr>
      <t>Январь</t>
    </r>
  </si>
  <si>
    <r>
      <rPr>
        <sz val="12"/>
        <rFont val="Times New Roman"/>
      </rPr>
      <t>Февраль</t>
    </r>
  </si>
  <si>
    <r>
      <rPr>
        <sz val="12"/>
        <rFont val="Times New Roman"/>
      </rPr>
      <t>Март</t>
    </r>
  </si>
  <si>
    <r>
      <rPr>
        <sz val="12"/>
        <rFont val="Times New Roman"/>
      </rPr>
      <t>Апрель</t>
    </r>
  </si>
  <si>
    <r>
      <rPr>
        <sz val="12"/>
        <rFont val="Times New Roman"/>
      </rPr>
      <t>Май</t>
    </r>
  </si>
  <si>
    <r>
      <rPr>
        <sz val="12"/>
        <rFont val="Times New Roman"/>
      </rPr>
      <t>Июнь</t>
    </r>
  </si>
  <si>
    <r>
      <rPr>
        <sz val="12"/>
        <rFont val="Times New Roman"/>
      </rPr>
      <t>Июль</t>
    </r>
  </si>
  <si>
    <r>
      <rPr>
        <sz val="12"/>
        <rFont val="Times New Roman"/>
      </rPr>
      <t>Август</t>
    </r>
  </si>
  <si>
    <r>
      <rPr>
        <sz val="12"/>
        <rFont val="Times New Roman"/>
      </rPr>
      <t>Сентябрь</t>
    </r>
  </si>
  <si>
    <r>
      <rPr>
        <sz val="12"/>
        <rFont val="Times New Roman"/>
      </rPr>
      <t>Октябрь</t>
    </r>
  </si>
  <si>
    <r>
      <rPr>
        <sz val="12"/>
        <rFont val="Times New Roman"/>
      </rPr>
      <t>Ноябрь</t>
    </r>
  </si>
  <si>
    <r>
      <rPr>
        <sz val="12"/>
        <rFont val="Times New Roman"/>
      </rPr>
      <t>Декабрь</t>
    </r>
  </si>
  <si>
    <r>
      <rPr>
        <sz val="12"/>
        <rFont val="Times New Roman"/>
      </rPr>
      <t>376</t>
    </r>
  </si>
  <si>
    <r>
      <rPr>
        <sz val="12"/>
        <rFont val="Times New Roman"/>
      </rPr>
      <t>507</t>
    </r>
  </si>
  <si>
    <r>
      <rPr>
        <sz val="12"/>
        <rFont val="Times New Roman"/>
      </rPr>
      <t>328</t>
    </r>
  </si>
  <si>
    <r>
      <rPr>
        <sz val="12"/>
        <rFont val="Times New Roman"/>
      </rPr>
      <t>175</t>
    </r>
  </si>
  <si>
    <r>
      <rPr>
        <sz val="12"/>
        <rFont val="Times New Roman"/>
      </rPr>
      <t>71</t>
    </r>
  </si>
  <si>
    <r>
      <rPr>
        <sz val="12"/>
        <rFont val="Times New Roman"/>
      </rPr>
      <t>245</t>
    </r>
  </si>
  <si>
    <r>
      <rPr>
        <sz val="12"/>
        <rFont val="Times New Roman"/>
      </rPr>
      <t>79</t>
    </r>
  </si>
  <si>
    <r>
      <rPr>
        <sz val="12"/>
        <rFont val="Times New Roman"/>
      </rPr>
      <t>97</t>
    </r>
  </si>
  <si>
    <r>
      <rPr>
        <sz val="12"/>
        <rFont val="Times New Roman"/>
      </rPr>
      <t>226</t>
    </r>
  </si>
  <si>
    <r>
      <rPr>
        <sz val="12"/>
        <rFont val="Times New Roman"/>
      </rPr>
      <t>203</t>
    </r>
  </si>
  <si>
    <t>Приложение № 11</t>
  </si>
  <si>
    <t>1-е полугодие</t>
  </si>
  <si>
    <t>2-е полугодие</t>
  </si>
  <si>
    <t>Тариф без НДС</t>
  </si>
  <si>
    <r>
      <rPr>
        <b/>
        <sz val="11"/>
        <rFont val="Times New Roman"/>
        <family val="1"/>
        <charset val="204"/>
      </rPr>
      <t>2-ой квартал</t>
    </r>
  </si>
  <si>
    <r>
      <rPr>
        <b/>
        <sz val="11"/>
        <rFont val="Times New Roman"/>
        <family val="1"/>
        <charset val="204"/>
      </rPr>
      <t>1-ый квартал</t>
    </r>
  </si>
  <si>
    <r>
      <rPr>
        <b/>
        <sz val="11"/>
        <rFont val="Times New Roman"/>
        <family val="1"/>
        <charset val="204"/>
      </rPr>
      <t>3-ий квартал</t>
    </r>
  </si>
  <si>
    <r>
      <rPr>
        <b/>
        <sz val="11"/>
        <rFont val="Times New Roman"/>
        <family val="1"/>
        <charset val="204"/>
      </rPr>
      <t>4-ый квартал</t>
    </r>
  </si>
  <si>
    <r>
      <rPr>
        <b/>
        <sz val="11"/>
        <rFont val="Times New Roman"/>
        <family val="1"/>
        <charset val="204"/>
      </rPr>
      <t>Итого за год</t>
    </r>
  </si>
  <si>
    <t>с разбивкой по кварталам на 2023 год.</t>
  </si>
  <si>
    <r>
      <rPr>
        <sz val="10"/>
        <rFont val="Times New Roman"/>
        <family val="1"/>
        <charset val="204"/>
      </rPr>
      <t>Месяц</t>
    </r>
  </si>
  <si>
    <r>
      <rPr>
        <sz val="10"/>
        <rFont val="Times New Roman"/>
        <family val="1"/>
        <charset val="204"/>
      </rPr>
      <t>Вода</t>
    </r>
  </si>
  <si>
    <r>
      <rPr>
        <sz val="10"/>
        <rFont val="Times New Roman"/>
        <family val="1"/>
        <charset val="204"/>
      </rPr>
      <t>Стоки</t>
    </r>
  </si>
  <si>
    <r>
      <t>Оплата за н</t>
    </r>
    <r>
      <rPr>
        <sz val="10"/>
        <rFont val="Times New Roman"/>
        <family val="1"/>
        <charset val="204"/>
      </rPr>
      <t>егативное воздействие НЦСВ (руб.)</t>
    </r>
  </si>
  <si>
    <r>
      <rPr>
        <sz val="10"/>
        <rFont val="Times New Roman"/>
        <family val="1"/>
        <charset val="204"/>
      </rPr>
      <t>Сумма с НДС (руб.)</t>
    </r>
  </si>
  <si>
    <r>
      <rPr>
        <sz val="10"/>
        <rFont val="Times New Roman"/>
        <family val="1"/>
        <charset val="204"/>
      </rPr>
      <t>м.куб</t>
    </r>
  </si>
  <si>
    <r>
      <rPr>
        <sz val="10"/>
        <rFont val="Times New Roman"/>
        <family val="1"/>
        <charset val="204"/>
      </rPr>
      <t>м.куб.</t>
    </r>
  </si>
  <si>
    <t>Сумма с НДС (руб.)</t>
  </si>
  <si>
    <t>Оплата за сброс загрязняющих веществ (руб.)</t>
  </si>
  <si>
    <t>Объем для  за сброса загрязняющих веществ (м.куб.)</t>
  </si>
  <si>
    <t>Желтый столбец со стоками при распечатке скрываем</t>
  </si>
  <si>
    <t>Тариф вода</t>
  </si>
  <si>
    <t>Тариф стоки</t>
  </si>
  <si>
    <t>Объем вода</t>
  </si>
  <si>
    <t>Объем стоки</t>
  </si>
  <si>
    <t>Объем для учета стоков отдельно</t>
  </si>
  <si>
    <t>Итого к оплате вода</t>
  </si>
  <si>
    <t>Итого к оплате стоки</t>
  </si>
  <si>
    <t>Стоки НЦСВ</t>
  </si>
  <si>
    <t>Стоки за сброс зарг.</t>
  </si>
  <si>
    <t>Стоки за сброс зарг. Отдельный сч.</t>
  </si>
  <si>
    <t>Итого руб</t>
  </si>
  <si>
    <t>Приложение № 12</t>
  </si>
  <si>
    <t>к контракту холодного водоснабжения и водоотведения</t>
  </si>
  <si>
    <t>от "___"__________________20___г.</t>
  </si>
  <si>
    <t>Организация водопроводно-</t>
  </si>
  <si>
    <t>Абонент</t>
  </si>
  <si>
    <t>канализационного хозяйства</t>
  </si>
  <si>
    <t>м.п.</t>
  </si>
  <si>
    <t>Помощник директора по реализации</t>
  </si>
  <si>
    <t>Е.Н. Кульков</t>
  </si>
  <si>
    <t>Месяц</t>
  </si>
  <si>
    <t>Вода</t>
  </si>
  <si>
    <t>Стоки</t>
  </si>
  <si>
    <t>Оплата за негативное воздействие НЦСВ (руб.)</t>
  </si>
  <si>
    <t>Коли-чество, м.куб</t>
  </si>
  <si>
    <t>Планируемые объемы водоснабжения и водоотведения</t>
  </si>
  <si>
    <t>1-ый квартал</t>
  </si>
  <si>
    <t>Январь</t>
  </si>
  <si>
    <t>Февраль</t>
  </si>
  <si>
    <t>Март</t>
  </si>
  <si>
    <t>2-ой квартал</t>
  </si>
  <si>
    <t>Апрель</t>
  </si>
  <si>
    <t>Май</t>
  </si>
  <si>
    <t>Июнь</t>
  </si>
  <si>
    <t>3-ий квартал</t>
  </si>
  <si>
    <t>Июль</t>
  </si>
  <si>
    <t>Август</t>
  </si>
  <si>
    <t>Сентябрь</t>
  </si>
  <si>
    <t>4-ый квартал</t>
  </si>
  <si>
    <t>Октябрь</t>
  </si>
  <si>
    <t>Ноябрь</t>
  </si>
  <si>
    <t>Декабрь</t>
  </si>
  <si>
    <t>Итого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</si>
</sst>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Times New Roman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right" vertical="top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 vertical="top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 vertical="top"/>
    </xf>
    <xf numFmtId="0" fontId="3" fillId="0" borderId="0" xfId="0" applyFont="1"/>
    <xf numFmtId="0" fontId="4" fillId="0" borderId="2" xfId="0" applyFont="1" applyBorder="1" applyAlignment="1">
      <alignment horizontal="left"/>
    </xf>
    <xf numFmtId="0" fontId="4" fillId="0" borderId="0" xfId="0" applyFont="1"/>
    <xf numFmtId="0" fontId="4" fillId="0" borderId="2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2" fontId="0" fillId="0" borderId="0" xfId="0" applyNumberFormat="1"/>
    <xf numFmtId="2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 vertical="top"/>
    </xf>
    <xf numFmtId="2" fontId="0" fillId="0" borderId="2" xfId="0" applyNumberForma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0" fontId="3" fillId="3" borderId="2" xfId="0" applyFont="1" applyFill="1" applyBorder="1"/>
    <xf numFmtId="0" fontId="0" fillId="3" borderId="2" xfId="0" applyFill="1" applyBorder="1"/>
    <xf numFmtId="2" fontId="6" fillId="0" borderId="0" xfId="0" applyNumberFormat="1" applyFont="1"/>
    <xf numFmtId="0" fontId="7" fillId="0" borderId="0" xfId="0" applyFont="1"/>
    <xf numFmtId="0" fontId="6" fillId="0" borderId="0" xfId="0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2" fontId="7" fillId="0" borderId="0" xfId="0" applyNumberFormat="1" applyFont="1"/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 vertical="top" wrapText="1"/>
    </xf>
    <xf numFmtId="2" fontId="7" fillId="0" borderId="4" xfId="0" applyNumberFormat="1" applyFont="1" applyBorder="1"/>
    <xf numFmtId="0" fontId="7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horizontal="right" vertical="top"/>
    </xf>
    <xf numFmtId="0" fontId="7" fillId="0" borderId="2" xfId="0" applyFont="1" applyBorder="1" applyAlignment="1">
      <alignment horizontal="center" wrapText="1"/>
    </xf>
    <xf numFmtId="2" fontId="7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 vertical="top"/>
    </xf>
    <xf numFmtId="2" fontId="2" fillId="0" borderId="2" xfId="0" applyNumberFormat="1" applyFont="1" applyBorder="1" applyAlignment="1">
      <alignment horizontal="right" vertical="top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right"/>
    </xf>
    <xf numFmtId="2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right" vertical="top"/>
    </xf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2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2" fontId="7" fillId="0" borderId="2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J8" sqref="J8:J9"/>
    </sheetView>
  </sheetViews>
  <sheetFormatPr defaultRowHeight="12.75" x14ac:dyDescent="0.2"/>
  <cols>
    <col min="1" max="1" width="16" customWidth="1"/>
    <col min="3" max="3" width="8.140625" customWidth="1"/>
    <col min="4" max="4" width="13.42578125" customWidth="1"/>
    <col min="7" max="7" width="11.85546875" customWidth="1"/>
    <col min="8" max="8" width="16.42578125" customWidth="1"/>
    <col min="9" max="9" width="14.85546875" customWidth="1"/>
    <col min="10" max="10" width="15.85546875" customWidth="1"/>
    <col min="11" max="11" width="9.5703125" bestFit="1" customWidth="1"/>
  </cols>
  <sheetData>
    <row r="1" spans="1:13" ht="15.75" x14ac:dyDescent="0.2">
      <c r="A1" s="1"/>
      <c r="K1" s="2" t="s">
        <v>23</v>
      </c>
    </row>
    <row r="2" spans="1:13" ht="15" x14ac:dyDescent="0.2">
      <c r="K2" s="34" t="s">
        <v>56</v>
      </c>
    </row>
    <row r="3" spans="1:13" ht="15" x14ac:dyDescent="0.25">
      <c r="A3" s="1"/>
      <c r="I3" s="53" t="s">
        <v>57</v>
      </c>
      <c r="J3" s="54"/>
      <c r="K3" s="54"/>
    </row>
    <row r="5" spans="1:13" ht="15.75" x14ac:dyDescent="0.2">
      <c r="A5" s="46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3" ht="15.75" x14ac:dyDescent="0.2">
      <c r="A6" s="47" t="s">
        <v>32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8" spans="1:13" s="16" customFormat="1" ht="14.25" customHeight="1" x14ac:dyDescent="0.2">
      <c r="A8" s="48" t="s">
        <v>33</v>
      </c>
      <c r="B8" s="48" t="s">
        <v>34</v>
      </c>
      <c r="C8" s="48"/>
      <c r="D8" s="48"/>
      <c r="E8" s="48" t="s">
        <v>35</v>
      </c>
      <c r="F8" s="48"/>
      <c r="G8" s="48"/>
      <c r="H8" s="49" t="s">
        <v>36</v>
      </c>
      <c r="I8" s="51" t="s">
        <v>42</v>
      </c>
      <c r="J8" s="50" t="s">
        <v>41</v>
      </c>
      <c r="K8" s="49" t="s">
        <v>37</v>
      </c>
    </row>
    <row r="9" spans="1:13" s="14" customFormat="1" ht="37.5" customHeight="1" x14ac:dyDescent="0.2">
      <c r="A9" s="48"/>
      <c r="B9" s="7" t="s">
        <v>38</v>
      </c>
      <c r="C9" s="7" t="s">
        <v>26</v>
      </c>
      <c r="D9" s="15" t="s">
        <v>40</v>
      </c>
      <c r="E9" s="7" t="s">
        <v>39</v>
      </c>
      <c r="F9" s="7" t="s">
        <v>26</v>
      </c>
      <c r="G9" s="15" t="s">
        <v>40</v>
      </c>
      <c r="H9" s="49"/>
      <c r="I9" s="52"/>
      <c r="J9" s="49"/>
      <c r="K9" s="49"/>
      <c r="M9" s="10" t="s">
        <v>43</v>
      </c>
    </row>
    <row r="10" spans="1:13" s="12" customFormat="1" ht="14.25" x14ac:dyDescent="0.2">
      <c r="A10" s="6" t="s">
        <v>24</v>
      </c>
      <c r="B10" s="8">
        <f>B11+B15</f>
        <v>1817</v>
      </c>
      <c r="C10" s="8"/>
      <c r="D10" s="18">
        <f>D11+D15</f>
        <v>61029.395999999993</v>
      </c>
      <c r="E10" s="8"/>
      <c r="F10" s="8"/>
      <c r="G10" s="18">
        <f>G11+G15</f>
        <v>50759.712000000007</v>
      </c>
      <c r="H10" s="18">
        <f>H11+H15</f>
        <v>25379.856000000003</v>
      </c>
      <c r="I10" s="8">
        <f>I11+I15</f>
        <v>6</v>
      </c>
      <c r="J10" s="18">
        <f>J11+J15</f>
        <v>335.23199999999997</v>
      </c>
      <c r="K10" s="18">
        <f t="shared" ref="K10:K27" si="0">D10+G10+H10+J10</f>
        <v>137504.196</v>
      </c>
    </row>
    <row r="11" spans="1:13" s="12" customFormat="1" ht="14.25" x14ac:dyDescent="0.2">
      <c r="A11" s="13" t="s">
        <v>28</v>
      </c>
      <c r="B11" s="9">
        <f>B12+B13+B14</f>
        <v>1243</v>
      </c>
      <c r="C11" s="9"/>
      <c r="D11" s="19">
        <f>D12+D13+D14</f>
        <v>41749.883999999991</v>
      </c>
      <c r="E11" s="9">
        <f>E12+E13+E14</f>
        <v>1243</v>
      </c>
      <c r="F11" s="9"/>
      <c r="G11" s="19">
        <f>G12+G13+G14</f>
        <v>34724.448000000004</v>
      </c>
      <c r="H11" s="19">
        <f>H12+H13+H14</f>
        <v>17362.224000000002</v>
      </c>
      <c r="I11" s="9">
        <f>I12+I13+I14</f>
        <v>3</v>
      </c>
      <c r="J11" s="19">
        <f>J12+J13+J14</f>
        <v>167.61599999999999</v>
      </c>
      <c r="K11" s="18">
        <f t="shared" si="0"/>
        <v>94004.171999999991</v>
      </c>
    </row>
    <row r="12" spans="1:13" ht="15.75" x14ac:dyDescent="0.25">
      <c r="A12" s="4" t="s">
        <v>1</v>
      </c>
      <c r="B12" s="3">
        <v>360</v>
      </c>
      <c r="C12" s="3">
        <v>27.99</v>
      </c>
      <c r="D12" s="20">
        <f>C12*B12*1.2</f>
        <v>12091.679999999998</v>
      </c>
      <c r="E12" s="3">
        <v>360</v>
      </c>
      <c r="F12" s="5">
        <v>23.28</v>
      </c>
      <c r="G12" s="20">
        <f>F12*E12*1.2</f>
        <v>10056.960000000001</v>
      </c>
      <c r="H12" s="20">
        <f>G12*0.5</f>
        <v>5028.4800000000005</v>
      </c>
      <c r="I12" s="3">
        <v>1</v>
      </c>
      <c r="J12" s="20">
        <f>I12*F12*1.2*2</f>
        <v>55.872</v>
      </c>
      <c r="K12" s="21">
        <f t="shared" si="0"/>
        <v>27232.991999999998</v>
      </c>
    </row>
    <row r="13" spans="1:13" ht="15.75" x14ac:dyDescent="0.25">
      <c r="A13" s="4" t="s">
        <v>2</v>
      </c>
      <c r="B13" s="3" t="s">
        <v>13</v>
      </c>
      <c r="C13" s="3">
        <v>27.99</v>
      </c>
      <c r="D13" s="20">
        <f t="shared" ref="D13:D14" si="1">C13*B13*1.2</f>
        <v>12629.088</v>
      </c>
      <c r="E13" s="3" t="s">
        <v>13</v>
      </c>
      <c r="F13" s="5">
        <v>23.28</v>
      </c>
      <c r="G13" s="20">
        <f t="shared" ref="G13:G14" si="2">F13*E13*1.2</f>
        <v>10503.936</v>
      </c>
      <c r="H13" s="20">
        <f>G13*0.5</f>
        <v>5251.9679999999998</v>
      </c>
      <c r="I13" s="3">
        <v>1</v>
      </c>
      <c r="J13" s="20">
        <f>I13*F13*1.2*2</f>
        <v>55.872</v>
      </c>
      <c r="K13" s="21">
        <f t="shared" si="0"/>
        <v>28440.863999999998</v>
      </c>
    </row>
    <row r="14" spans="1:13" ht="15.75" x14ac:dyDescent="0.25">
      <c r="A14" s="4" t="s">
        <v>3</v>
      </c>
      <c r="B14" s="3" t="s">
        <v>14</v>
      </c>
      <c r="C14" s="3">
        <v>27.99</v>
      </c>
      <c r="D14" s="20">
        <f t="shared" si="1"/>
        <v>17029.115999999998</v>
      </c>
      <c r="E14" s="3" t="s">
        <v>14</v>
      </c>
      <c r="F14" s="5">
        <v>23.28</v>
      </c>
      <c r="G14" s="20">
        <f t="shared" si="2"/>
        <v>14163.552000000001</v>
      </c>
      <c r="H14" s="20">
        <f>G14*0.5</f>
        <v>7081.7760000000007</v>
      </c>
      <c r="I14" s="3">
        <v>1</v>
      </c>
      <c r="J14" s="20">
        <f>I14*F14*1.2*2</f>
        <v>55.872</v>
      </c>
      <c r="K14" s="21">
        <f t="shared" si="0"/>
        <v>38330.315999999999</v>
      </c>
    </row>
    <row r="15" spans="1:13" s="12" customFormat="1" ht="14.25" x14ac:dyDescent="0.2">
      <c r="A15" s="11" t="s">
        <v>27</v>
      </c>
      <c r="B15" s="8">
        <f>B16+B17+B18</f>
        <v>574</v>
      </c>
      <c r="C15" s="8"/>
      <c r="D15" s="18">
        <f>D16+D17+D18</f>
        <v>19279.511999999999</v>
      </c>
      <c r="E15" s="8">
        <f>E16+E17+E18</f>
        <v>574</v>
      </c>
      <c r="F15" s="9"/>
      <c r="G15" s="18">
        <f>G16+G17+G18</f>
        <v>16035.264000000001</v>
      </c>
      <c r="H15" s="18">
        <f>H16+H17+H18</f>
        <v>8017.6320000000005</v>
      </c>
      <c r="I15" s="8">
        <f>I16+I17+I18</f>
        <v>3</v>
      </c>
      <c r="J15" s="18">
        <f>J16+J17+J18</f>
        <v>167.61599999999999</v>
      </c>
      <c r="K15" s="18">
        <f t="shared" si="0"/>
        <v>43500.023999999998</v>
      </c>
    </row>
    <row r="16" spans="1:13" ht="15.75" x14ac:dyDescent="0.25">
      <c r="A16" s="4" t="s">
        <v>4</v>
      </c>
      <c r="B16" s="3" t="s">
        <v>15</v>
      </c>
      <c r="C16" s="3">
        <v>27.99</v>
      </c>
      <c r="D16" s="20">
        <f t="shared" ref="D16:D18" si="3">C16*B16*1.2</f>
        <v>11016.864</v>
      </c>
      <c r="E16" s="3" t="s">
        <v>15</v>
      </c>
      <c r="F16" s="5">
        <v>23.28</v>
      </c>
      <c r="G16" s="20">
        <f t="shared" ref="G16:G18" si="4">F16*E16*1.2</f>
        <v>9163.0079999999998</v>
      </c>
      <c r="H16" s="20">
        <f>G16*0.5</f>
        <v>4581.5039999999999</v>
      </c>
      <c r="I16" s="3">
        <v>1</v>
      </c>
      <c r="J16" s="20">
        <f>I16*F16*1.2*2</f>
        <v>55.872</v>
      </c>
      <c r="K16" s="21">
        <f t="shared" si="0"/>
        <v>24817.248</v>
      </c>
    </row>
    <row r="17" spans="1:11" ht="15.75" x14ac:dyDescent="0.25">
      <c r="A17" s="4" t="s">
        <v>5</v>
      </c>
      <c r="B17" s="3" t="s">
        <v>16</v>
      </c>
      <c r="C17" s="3">
        <v>27.99</v>
      </c>
      <c r="D17" s="20">
        <f t="shared" si="3"/>
        <v>5877.9</v>
      </c>
      <c r="E17" s="3" t="s">
        <v>16</v>
      </c>
      <c r="F17" s="5">
        <v>23.28</v>
      </c>
      <c r="G17" s="20">
        <f t="shared" si="4"/>
        <v>4888.8</v>
      </c>
      <c r="H17" s="20">
        <f>G17*0.5</f>
        <v>2444.4</v>
      </c>
      <c r="I17" s="3">
        <v>1</v>
      </c>
      <c r="J17" s="20">
        <f>I17*F17*1.2*2</f>
        <v>55.872</v>
      </c>
      <c r="K17" s="21">
        <f t="shared" si="0"/>
        <v>13266.972</v>
      </c>
    </row>
    <row r="18" spans="1:11" ht="15.75" x14ac:dyDescent="0.25">
      <c r="A18" s="4" t="s">
        <v>6</v>
      </c>
      <c r="B18" s="3" t="s">
        <v>17</v>
      </c>
      <c r="C18" s="3">
        <v>27.99</v>
      </c>
      <c r="D18" s="20">
        <f t="shared" si="3"/>
        <v>2384.748</v>
      </c>
      <c r="E18" s="3" t="s">
        <v>17</v>
      </c>
      <c r="F18" s="5">
        <v>23.28</v>
      </c>
      <c r="G18" s="20">
        <f t="shared" si="4"/>
        <v>1983.4560000000001</v>
      </c>
      <c r="H18" s="20">
        <f>G18*0.5</f>
        <v>991.72800000000007</v>
      </c>
      <c r="I18" s="3">
        <v>1</v>
      </c>
      <c r="J18" s="20">
        <f>I18*F18*1.2*2</f>
        <v>55.872</v>
      </c>
      <c r="K18" s="21">
        <f t="shared" si="0"/>
        <v>5415.8040000000001</v>
      </c>
    </row>
    <row r="19" spans="1:11" s="12" customFormat="1" ht="15.75" customHeight="1" x14ac:dyDescent="0.2">
      <c r="A19" s="6" t="s">
        <v>25</v>
      </c>
      <c r="B19" s="8">
        <f>B20+B24</f>
        <v>1060</v>
      </c>
      <c r="C19" s="8"/>
      <c r="D19" s="18">
        <f t="shared" ref="D19:J19" si="5">D20+D24</f>
        <v>35603.279999999999</v>
      </c>
      <c r="E19" s="8">
        <f t="shared" si="5"/>
        <v>1053</v>
      </c>
      <c r="F19" s="8"/>
      <c r="G19" s="18">
        <f t="shared" si="5"/>
        <v>29416.608000000004</v>
      </c>
      <c r="H19" s="18">
        <f t="shared" si="5"/>
        <v>14708.304000000002</v>
      </c>
      <c r="I19" s="8">
        <f>I20+I24</f>
        <v>6</v>
      </c>
      <c r="J19" s="18">
        <f t="shared" si="5"/>
        <v>335.23199999999997</v>
      </c>
      <c r="K19" s="18">
        <f t="shared" si="0"/>
        <v>80063.424000000014</v>
      </c>
    </row>
    <row r="20" spans="1:11" s="12" customFormat="1" ht="14.25" x14ac:dyDescent="0.2">
      <c r="A20" s="11" t="s">
        <v>29</v>
      </c>
      <c r="B20" s="8">
        <f>B21+B22+B23</f>
        <v>421</v>
      </c>
      <c r="C20" s="8"/>
      <c r="D20" s="18">
        <f t="shared" ref="D20:J20" si="6">D21+D22+D23</f>
        <v>14140.547999999999</v>
      </c>
      <c r="E20" s="8">
        <f t="shared" si="6"/>
        <v>421</v>
      </c>
      <c r="F20" s="8"/>
      <c r="G20" s="18">
        <f t="shared" si="6"/>
        <v>11761.056</v>
      </c>
      <c r="H20" s="18">
        <f t="shared" si="6"/>
        <v>5880.5280000000002</v>
      </c>
      <c r="I20" s="8">
        <f>I21+I22+I23</f>
        <v>3</v>
      </c>
      <c r="J20" s="18">
        <f t="shared" si="6"/>
        <v>167.61599999999999</v>
      </c>
      <c r="K20" s="18">
        <f t="shared" si="0"/>
        <v>31949.748</v>
      </c>
    </row>
    <row r="21" spans="1:11" ht="15.75" x14ac:dyDescent="0.25">
      <c r="A21" s="4" t="s">
        <v>7</v>
      </c>
      <c r="B21" s="3" t="s">
        <v>18</v>
      </c>
      <c r="C21" s="3">
        <v>27.99</v>
      </c>
      <c r="D21" s="20">
        <f t="shared" ref="D21:D23" si="7">C21*B21*1.2</f>
        <v>8229.06</v>
      </c>
      <c r="E21" s="3" t="s">
        <v>18</v>
      </c>
      <c r="F21" s="5">
        <v>23.28</v>
      </c>
      <c r="G21" s="20">
        <f t="shared" ref="G21:G23" si="8">F21*E21*1.2</f>
        <v>6844.3200000000006</v>
      </c>
      <c r="H21" s="20">
        <f>G21*0.5</f>
        <v>3422.1600000000003</v>
      </c>
      <c r="I21" s="3">
        <v>1</v>
      </c>
      <c r="J21" s="20">
        <f>I21*F21*1.2*2</f>
        <v>55.872</v>
      </c>
      <c r="K21" s="21">
        <f t="shared" si="0"/>
        <v>18551.412</v>
      </c>
    </row>
    <row r="22" spans="1:11" ht="15.75" x14ac:dyDescent="0.25">
      <c r="A22" s="4" t="s">
        <v>8</v>
      </c>
      <c r="B22" s="3" t="s">
        <v>19</v>
      </c>
      <c r="C22" s="3">
        <v>27.99</v>
      </c>
      <c r="D22" s="20">
        <f t="shared" si="7"/>
        <v>2653.4519999999998</v>
      </c>
      <c r="E22" s="3" t="s">
        <v>19</v>
      </c>
      <c r="F22" s="5">
        <v>23.28</v>
      </c>
      <c r="G22" s="20">
        <f t="shared" si="8"/>
        <v>2206.944</v>
      </c>
      <c r="H22" s="20">
        <f>G22*0.5</f>
        <v>1103.472</v>
      </c>
      <c r="I22" s="3">
        <v>1</v>
      </c>
      <c r="J22" s="20">
        <f>I22*F22*1.2*2</f>
        <v>55.872</v>
      </c>
      <c r="K22" s="21">
        <f t="shared" si="0"/>
        <v>6019.74</v>
      </c>
    </row>
    <row r="23" spans="1:11" ht="15.75" x14ac:dyDescent="0.25">
      <c r="A23" s="4" t="s">
        <v>9</v>
      </c>
      <c r="B23" s="3" t="s">
        <v>20</v>
      </c>
      <c r="C23" s="3">
        <v>27.99</v>
      </c>
      <c r="D23" s="20">
        <f t="shared" si="7"/>
        <v>3258.0359999999996</v>
      </c>
      <c r="E23" s="3" t="s">
        <v>20</v>
      </c>
      <c r="F23" s="5">
        <v>23.28</v>
      </c>
      <c r="G23" s="20">
        <f t="shared" si="8"/>
        <v>2709.7920000000004</v>
      </c>
      <c r="H23" s="20">
        <f>G23*0.5</f>
        <v>1354.8960000000002</v>
      </c>
      <c r="I23" s="3">
        <v>1</v>
      </c>
      <c r="J23" s="20">
        <f>I23*F23*1.2*2</f>
        <v>55.872</v>
      </c>
      <c r="K23" s="21">
        <f t="shared" si="0"/>
        <v>7378.5960000000005</v>
      </c>
    </row>
    <row r="24" spans="1:11" s="12" customFormat="1" ht="14.25" x14ac:dyDescent="0.2">
      <c r="A24" s="13" t="s">
        <v>30</v>
      </c>
      <c r="B24" s="9">
        <f>B25+B26+B27</f>
        <v>639</v>
      </c>
      <c r="C24" s="8"/>
      <c r="D24" s="19">
        <f t="shared" ref="D24:J24" si="9">D25+D26+D27</f>
        <v>21462.731999999996</v>
      </c>
      <c r="E24" s="9">
        <f t="shared" si="9"/>
        <v>632</v>
      </c>
      <c r="F24" s="9"/>
      <c r="G24" s="19">
        <f t="shared" si="9"/>
        <v>17655.552000000003</v>
      </c>
      <c r="H24" s="19">
        <f t="shared" si="9"/>
        <v>8827.7760000000017</v>
      </c>
      <c r="I24" s="9">
        <f>I25+I26+I27</f>
        <v>3</v>
      </c>
      <c r="J24" s="19">
        <f t="shared" si="9"/>
        <v>167.61599999999999</v>
      </c>
      <c r="K24" s="18">
        <f t="shared" si="0"/>
        <v>48113.675999999999</v>
      </c>
    </row>
    <row r="25" spans="1:11" ht="15.75" x14ac:dyDescent="0.25">
      <c r="A25" s="4" t="s">
        <v>10</v>
      </c>
      <c r="B25" s="3" t="s">
        <v>21</v>
      </c>
      <c r="C25" s="3">
        <v>27.99</v>
      </c>
      <c r="D25" s="20">
        <f t="shared" ref="D25:D27" si="10">C25*B25*1.2</f>
        <v>7590.887999999999</v>
      </c>
      <c r="E25" s="3" t="s">
        <v>21</v>
      </c>
      <c r="F25" s="5">
        <v>23.28</v>
      </c>
      <c r="G25" s="20">
        <f t="shared" ref="G25:G27" si="11">F25*E25*1.2</f>
        <v>6313.536000000001</v>
      </c>
      <c r="H25" s="20">
        <f>G25*0.5</f>
        <v>3156.7680000000005</v>
      </c>
      <c r="I25" s="3">
        <v>1</v>
      </c>
      <c r="J25" s="20">
        <f>I25*F25*1.2*2</f>
        <v>55.872</v>
      </c>
      <c r="K25" s="21">
        <f t="shared" si="0"/>
        <v>17117.063999999998</v>
      </c>
    </row>
    <row r="26" spans="1:11" ht="15.75" x14ac:dyDescent="0.25">
      <c r="A26" s="4" t="s">
        <v>11</v>
      </c>
      <c r="B26" s="3" t="s">
        <v>22</v>
      </c>
      <c r="C26" s="3">
        <v>27.99</v>
      </c>
      <c r="D26" s="20">
        <f t="shared" si="10"/>
        <v>6818.3639999999987</v>
      </c>
      <c r="E26" s="3" t="s">
        <v>22</v>
      </c>
      <c r="F26" s="5">
        <v>23.28</v>
      </c>
      <c r="G26" s="20">
        <f t="shared" si="11"/>
        <v>5671.0079999999998</v>
      </c>
      <c r="H26" s="20">
        <f>G26*0.5</f>
        <v>2835.5039999999999</v>
      </c>
      <c r="I26" s="3">
        <v>1</v>
      </c>
      <c r="J26" s="20">
        <f>I26*F26*1.2*2</f>
        <v>55.872</v>
      </c>
      <c r="K26" s="21">
        <f t="shared" si="0"/>
        <v>15380.748</v>
      </c>
    </row>
    <row r="27" spans="1:11" ht="15.75" x14ac:dyDescent="0.25">
      <c r="A27" s="4" t="s">
        <v>12</v>
      </c>
      <c r="B27" s="3">
        <v>210</v>
      </c>
      <c r="C27" s="3">
        <v>27.99</v>
      </c>
      <c r="D27" s="20">
        <f t="shared" si="10"/>
        <v>7053.48</v>
      </c>
      <c r="E27" s="3" t="s">
        <v>22</v>
      </c>
      <c r="F27" s="5">
        <v>23.28</v>
      </c>
      <c r="G27" s="20">
        <f t="shared" si="11"/>
        <v>5671.0079999999998</v>
      </c>
      <c r="H27" s="20">
        <f>G27*0.5</f>
        <v>2835.5039999999999</v>
      </c>
      <c r="I27" s="3">
        <v>1</v>
      </c>
      <c r="J27" s="20">
        <f>I27*F27*1.2*2</f>
        <v>55.872</v>
      </c>
      <c r="K27" s="21">
        <f t="shared" si="0"/>
        <v>15615.863999999998</v>
      </c>
    </row>
    <row r="28" spans="1:11" x14ac:dyDescent="0.2">
      <c r="A28" s="4"/>
      <c r="B28" s="3"/>
      <c r="C28" s="3"/>
      <c r="D28" s="20"/>
      <c r="E28" s="3"/>
      <c r="F28" s="5"/>
      <c r="G28" s="20"/>
      <c r="H28" s="20"/>
      <c r="I28" s="3"/>
      <c r="J28" s="20"/>
      <c r="K28" s="21"/>
    </row>
    <row r="29" spans="1:11" s="12" customFormat="1" ht="14.25" x14ac:dyDescent="0.2">
      <c r="A29" s="11" t="s">
        <v>31</v>
      </c>
      <c r="B29" s="8">
        <f>B10+B19</f>
        <v>2877</v>
      </c>
      <c r="C29" s="8"/>
      <c r="D29" s="18">
        <f>D10+D19</f>
        <v>96632.675999999992</v>
      </c>
      <c r="E29" s="8">
        <f>E10+E19</f>
        <v>1053</v>
      </c>
      <c r="F29" s="8"/>
      <c r="G29" s="18">
        <f>G10+G19</f>
        <v>80176.320000000007</v>
      </c>
      <c r="H29" s="18">
        <f>H10+H19</f>
        <v>40088.160000000003</v>
      </c>
      <c r="I29" s="8">
        <f>I10+I19</f>
        <v>12</v>
      </c>
      <c r="J29" s="18">
        <f>J10+J19</f>
        <v>670.46399999999994</v>
      </c>
      <c r="K29" s="18">
        <f>D29+G29+H29+J29</f>
        <v>217567.62</v>
      </c>
    </row>
    <row r="34" spans="1:1" x14ac:dyDescent="0.2">
      <c r="A34" s="10"/>
    </row>
  </sheetData>
  <mergeCells count="10">
    <mergeCell ref="I3:K3"/>
    <mergeCell ref="A5:K5"/>
    <mergeCell ref="A6:K6"/>
    <mergeCell ref="A8:A9"/>
    <mergeCell ref="B8:D8"/>
    <mergeCell ref="E8:G8"/>
    <mergeCell ref="H8:H9"/>
    <mergeCell ref="J8:J9"/>
    <mergeCell ref="K8:K9"/>
    <mergeCell ref="I8:I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H3" sqref="H3:J3"/>
    </sheetView>
  </sheetViews>
  <sheetFormatPr defaultRowHeight="12.75" x14ac:dyDescent="0.2"/>
  <cols>
    <col min="1" max="1" width="16" customWidth="1"/>
    <col min="2" max="2" width="10"/>
    <col min="3" max="3" width="8.140625" customWidth="1"/>
    <col min="4" max="4" width="13.42578125" style="17" customWidth="1"/>
    <col min="5" max="5" width="10"/>
    <col min="7" max="7" width="11.85546875" style="17" customWidth="1"/>
    <col min="8" max="8" width="14" style="17"/>
    <col min="9" max="9" width="15.5703125" style="17" customWidth="1"/>
    <col min="10" max="10" width="17.28515625" style="17" bestFit="1" customWidth="1"/>
  </cols>
  <sheetData>
    <row r="1" spans="1:10" ht="15" x14ac:dyDescent="0.25">
      <c r="A1" s="33"/>
      <c r="B1" s="25"/>
      <c r="C1" s="25"/>
      <c r="D1" s="29"/>
      <c r="E1" s="25"/>
      <c r="F1" s="25"/>
      <c r="G1" s="29"/>
      <c r="H1" s="29"/>
      <c r="I1" s="29"/>
      <c r="J1" s="34" t="s">
        <v>55</v>
      </c>
    </row>
    <row r="2" spans="1:10" ht="15" x14ac:dyDescent="0.25">
      <c r="A2" s="25"/>
      <c r="B2" s="25"/>
      <c r="C2" s="25"/>
      <c r="D2" s="29"/>
      <c r="E2" s="25"/>
      <c r="F2" s="25"/>
      <c r="G2" s="29"/>
      <c r="H2" s="29"/>
      <c r="I2" s="29"/>
      <c r="J2" s="34" t="s">
        <v>56</v>
      </c>
    </row>
    <row r="3" spans="1:10" ht="15" x14ac:dyDescent="0.25">
      <c r="A3" s="33"/>
      <c r="B3" s="25"/>
      <c r="C3" s="25"/>
      <c r="D3" s="29"/>
      <c r="E3" s="25"/>
      <c r="F3" s="25"/>
      <c r="G3" s="29"/>
      <c r="H3" s="53" t="s">
        <v>57</v>
      </c>
      <c r="I3" s="54"/>
      <c r="J3" s="54"/>
    </row>
    <row r="4" spans="1:10" ht="15" x14ac:dyDescent="0.25">
      <c r="A4" s="25"/>
      <c r="B4" s="25"/>
      <c r="C4" s="25"/>
      <c r="D4" s="29"/>
      <c r="E4" s="25"/>
      <c r="F4" s="25"/>
      <c r="G4" s="29"/>
      <c r="H4" s="29"/>
      <c r="I4" s="29"/>
      <c r="J4" s="29"/>
    </row>
    <row r="5" spans="1:10" ht="15" x14ac:dyDescent="0.2">
      <c r="A5" s="56" t="s">
        <v>69</v>
      </c>
      <c r="B5" s="56"/>
      <c r="C5" s="56"/>
      <c r="D5" s="56"/>
      <c r="E5" s="56"/>
      <c r="F5" s="56"/>
      <c r="G5" s="56"/>
      <c r="H5" s="56"/>
      <c r="I5" s="56"/>
      <c r="J5" s="56"/>
    </row>
    <row r="6" spans="1:10" ht="15" x14ac:dyDescent="0.2">
      <c r="A6" s="56" t="s">
        <v>32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ht="15" x14ac:dyDescent="0.25">
      <c r="A7" s="25"/>
      <c r="B7" s="25"/>
      <c r="C7" s="25"/>
      <c r="D7" s="29"/>
      <c r="E7" s="25"/>
      <c r="F7" s="25"/>
      <c r="G7" s="29"/>
      <c r="H7" s="29"/>
      <c r="I7" s="29"/>
      <c r="J7" s="29"/>
    </row>
    <row r="8" spans="1:10" s="16" customFormat="1" ht="14.25" customHeight="1" x14ac:dyDescent="0.2">
      <c r="A8" s="57" t="s">
        <v>64</v>
      </c>
      <c r="B8" s="57" t="s">
        <v>65</v>
      </c>
      <c r="C8" s="57"/>
      <c r="D8" s="57"/>
      <c r="E8" s="57" t="s">
        <v>66</v>
      </c>
      <c r="F8" s="57"/>
      <c r="G8" s="57"/>
      <c r="H8" s="55" t="s">
        <v>67</v>
      </c>
      <c r="I8" s="55" t="s">
        <v>41</v>
      </c>
      <c r="J8" s="55" t="s">
        <v>40</v>
      </c>
    </row>
    <row r="9" spans="1:10" s="14" customFormat="1" ht="37.5" customHeight="1" x14ac:dyDescent="0.25">
      <c r="A9" s="57"/>
      <c r="B9" s="35" t="s">
        <v>68</v>
      </c>
      <c r="C9" s="35" t="s">
        <v>26</v>
      </c>
      <c r="D9" s="36" t="s">
        <v>40</v>
      </c>
      <c r="E9" s="35" t="s">
        <v>68</v>
      </c>
      <c r="F9" s="35" t="s">
        <v>26</v>
      </c>
      <c r="G9" s="36" t="s">
        <v>40</v>
      </c>
      <c r="H9" s="55"/>
      <c r="I9" s="55"/>
      <c r="J9" s="55"/>
    </row>
    <row r="10" spans="1:10" s="12" customFormat="1" ht="14.25" x14ac:dyDescent="0.2">
      <c r="A10" s="6" t="s">
        <v>24</v>
      </c>
      <c r="B10" s="37">
        <f>B11+B15</f>
        <v>6</v>
      </c>
      <c r="C10" s="37"/>
      <c r="D10" s="38">
        <f>D11+D15</f>
        <v>201.52799999999996</v>
      </c>
      <c r="E10" s="37"/>
      <c r="F10" s="37"/>
      <c r="G10" s="38">
        <f>G11+G15</f>
        <v>167.61599999999999</v>
      </c>
      <c r="H10" s="38">
        <f>H11+H15</f>
        <v>83.807999999999993</v>
      </c>
      <c r="I10" s="38">
        <f>I11+I15</f>
        <v>335.23199999999997</v>
      </c>
      <c r="J10" s="38">
        <f t="shared" ref="J10:J27" si="0">D10+G10+H10+I10</f>
        <v>788.18399999999997</v>
      </c>
    </row>
    <row r="11" spans="1:10" s="12" customFormat="1" ht="14.25" x14ac:dyDescent="0.2">
      <c r="A11" s="6" t="s">
        <v>70</v>
      </c>
      <c r="B11" s="39">
        <f>B12+B13+B14</f>
        <v>3</v>
      </c>
      <c r="C11" s="39"/>
      <c r="D11" s="40">
        <f>D12+D13+D14</f>
        <v>100.76399999999998</v>
      </c>
      <c r="E11" s="39">
        <f>E12+E13+E14</f>
        <v>3</v>
      </c>
      <c r="F11" s="39"/>
      <c r="G11" s="40">
        <f>G12+G13+G14</f>
        <v>83.807999999999993</v>
      </c>
      <c r="H11" s="40">
        <f>H12+H13+H14</f>
        <v>41.903999999999996</v>
      </c>
      <c r="I11" s="40">
        <f>I12+I13+I14</f>
        <v>167.61599999999999</v>
      </c>
      <c r="J11" s="38">
        <f t="shared" si="0"/>
        <v>394.09199999999998</v>
      </c>
    </row>
    <row r="12" spans="1:10" ht="15" x14ac:dyDescent="0.25">
      <c r="A12" s="41" t="s">
        <v>71</v>
      </c>
      <c r="B12" s="42">
        <v>1</v>
      </c>
      <c r="C12" s="42">
        <v>27.99</v>
      </c>
      <c r="D12" s="43">
        <f>C12*B12*1.2</f>
        <v>33.587999999999994</v>
      </c>
      <c r="E12" s="42">
        <v>1</v>
      </c>
      <c r="F12" s="44">
        <v>23.28</v>
      </c>
      <c r="G12" s="43">
        <f>F12*E12*1.2</f>
        <v>27.936</v>
      </c>
      <c r="H12" s="43">
        <f>G12*0.5</f>
        <v>13.968</v>
      </c>
      <c r="I12" s="43">
        <f>G12*2</f>
        <v>55.872</v>
      </c>
      <c r="J12" s="43">
        <f t="shared" si="0"/>
        <v>131.36399999999998</v>
      </c>
    </row>
    <row r="13" spans="1:10" ht="15" x14ac:dyDescent="0.25">
      <c r="A13" s="41" t="s">
        <v>72</v>
      </c>
      <c r="B13" s="42">
        <v>1</v>
      </c>
      <c r="C13" s="42">
        <v>27.99</v>
      </c>
      <c r="D13" s="43">
        <f t="shared" ref="D13:D14" si="1">C13*B13*1.2</f>
        <v>33.587999999999994</v>
      </c>
      <c r="E13" s="42">
        <v>1</v>
      </c>
      <c r="F13" s="44">
        <v>23.28</v>
      </c>
      <c r="G13" s="43">
        <f t="shared" ref="G13:G14" si="2">F13*E13*1.2</f>
        <v>27.936</v>
      </c>
      <c r="H13" s="43">
        <f>G13*0.5</f>
        <v>13.968</v>
      </c>
      <c r="I13" s="43">
        <f t="shared" ref="I13:I14" si="3">G13*2</f>
        <v>55.872</v>
      </c>
      <c r="J13" s="43">
        <f t="shared" si="0"/>
        <v>131.36399999999998</v>
      </c>
    </row>
    <row r="14" spans="1:10" ht="15" x14ac:dyDescent="0.25">
      <c r="A14" s="41" t="s">
        <v>73</v>
      </c>
      <c r="B14" s="42">
        <v>1</v>
      </c>
      <c r="C14" s="42">
        <v>27.99</v>
      </c>
      <c r="D14" s="43">
        <f t="shared" si="1"/>
        <v>33.587999999999994</v>
      </c>
      <c r="E14" s="42">
        <v>1</v>
      </c>
      <c r="F14" s="44">
        <v>23.28</v>
      </c>
      <c r="G14" s="43">
        <f t="shared" si="2"/>
        <v>27.936</v>
      </c>
      <c r="H14" s="43">
        <f>G14*0.5</f>
        <v>13.968</v>
      </c>
      <c r="I14" s="43">
        <f t="shared" si="3"/>
        <v>55.872</v>
      </c>
      <c r="J14" s="43">
        <f t="shared" si="0"/>
        <v>131.36399999999998</v>
      </c>
    </row>
    <row r="15" spans="1:10" s="12" customFormat="1" ht="14.25" x14ac:dyDescent="0.2">
      <c r="A15" s="45" t="s">
        <v>74</v>
      </c>
      <c r="B15" s="37">
        <f>B16+B17+B18</f>
        <v>3</v>
      </c>
      <c r="C15" s="37"/>
      <c r="D15" s="38">
        <f>D16+D17+D18</f>
        <v>100.76399999999998</v>
      </c>
      <c r="E15" s="37">
        <f>E16+E17+E18</f>
        <v>3</v>
      </c>
      <c r="F15" s="39"/>
      <c r="G15" s="38">
        <f>G16+G17+G18</f>
        <v>83.807999999999993</v>
      </c>
      <c r="H15" s="38">
        <f>H16+H17+H18</f>
        <v>41.903999999999996</v>
      </c>
      <c r="I15" s="38">
        <f>I16+I17+I18</f>
        <v>167.61599999999999</v>
      </c>
      <c r="J15" s="38">
        <f t="shared" si="0"/>
        <v>394.09199999999998</v>
      </c>
    </row>
    <row r="16" spans="1:10" ht="15" x14ac:dyDescent="0.25">
      <c r="A16" s="41" t="s">
        <v>75</v>
      </c>
      <c r="B16" s="42">
        <v>1</v>
      </c>
      <c r="C16" s="42">
        <v>27.99</v>
      </c>
      <c r="D16" s="43">
        <f t="shared" ref="D16:D18" si="4">C16*B16*1.2</f>
        <v>33.587999999999994</v>
      </c>
      <c r="E16" s="42">
        <v>1</v>
      </c>
      <c r="F16" s="44">
        <v>23.28</v>
      </c>
      <c r="G16" s="43">
        <f t="shared" ref="G16:G18" si="5">F16*E16*1.2</f>
        <v>27.936</v>
      </c>
      <c r="H16" s="43">
        <f>G16*0.5</f>
        <v>13.968</v>
      </c>
      <c r="I16" s="43">
        <f t="shared" ref="I16:I18" si="6">G16*2</f>
        <v>55.872</v>
      </c>
      <c r="J16" s="43">
        <f t="shared" si="0"/>
        <v>131.36399999999998</v>
      </c>
    </row>
    <row r="17" spans="1:10" ht="15" x14ac:dyDescent="0.25">
      <c r="A17" s="41" t="s">
        <v>76</v>
      </c>
      <c r="B17" s="42">
        <v>1</v>
      </c>
      <c r="C17" s="42">
        <v>27.99</v>
      </c>
      <c r="D17" s="43">
        <f t="shared" si="4"/>
        <v>33.587999999999994</v>
      </c>
      <c r="E17" s="42">
        <v>1</v>
      </c>
      <c r="F17" s="44">
        <v>23.28</v>
      </c>
      <c r="G17" s="43">
        <f t="shared" si="5"/>
        <v>27.936</v>
      </c>
      <c r="H17" s="43">
        <f>G17*0.5</f>
        <v>13.968</v>
      </c>
      <c r="I17" s="43">
        <f t="shared" si="6"/>
        <v>55.872</v>
      </c>
      <c r="J17" s="43">
        <f t="shared" si="0"/>
        <v>131.36399999999998</v>
      </c>
    </row>
    <row r="18" spans="1:10" ht="15" x14ac:dyDescent="0.25">
      <c r="A18" s="41" t="s">
        <v>77</v>
      </c>
      <c r="B18" s="42">
        <v>1</v>
      </c>
      <c r="C18" s="42">
        <v>27.99</v>
      </c>
      <c r="D18" s="43">
        <f t="shared" si="4"/>
        <v>33.587999999999994</v>
      </c>
      <c r="E18" s="42">
        <v>1</v>
      </c>
      <c r="F18" s="44">
        <v>23.28</v>
      </c>
      <c r="G18" s="43">
        <f t="shared" si="5"/>
        <v>27.936</v>
      </c>
      <c r="H18" s="43">
        <f>G18*0.5</f>
        <v>13.968</v>
      </c>
      <c r="I18" s="43">
        <f t="shared" si="6"/>
        <v>55.872</v>
      </c>
      <c r="J18" s="43">
        <f t="shared" si="0"/>
        <v>131.36399999999998</v>
      </c>
    </row>
    <row r="19" spans="1:10" s="12" customFormat="1" ht="15.75" customHeight="1" x14ac:dyDescent="0.2">
      <c r="A19" s="6" t="s">
        <v>25</v>
      </c>
      <c r="B19" s="37">
        <f>B20+B24</f>
        <v>6</v>
      </c>
      <c r="C19" s="37"/>
      <c r="D19" s="38">
        <f t="shared" ref="D19:I19" si="7">D20+D24</f>
        <v>201.52799999999996</v>
      </c>
      <c r="E19" s="37">
        <f t="shared" si="7"/>
        <v>6</v>
      </c>
      <c r="F19" s="37"/>
      <c r="G19" s="38">
        <f t="shared" si="7"/>
        <v>167.61599999999999</v>
      </c>
      <c r="H19" s="38">
        <f t="shared" si="7"/>
        <v>83.807999999999993</v>
      </c>
      <c r="I19" s="38">
        <f t="shared" si="7"/>
        <v>335.23199999999997</v>
      </c>
      <c r="J19" s="38">
        <f t="shared" si="0"/>
        <v>788.18399999999997</v>
      </c>
    </row>
    <row r="20" spans="1:10" s="12" customFormat="1" ht="14.25" x14ac:dyDescent="0.2">
      <c r="A20" s="45" t="s">
        <v>78</v>
      </c>
      <c r="B20" s="37">
        <f>B21+B22+B23</f>
        <v>3</v>
      </c>
      <c r="C20" s="37"/>
      <c r="D20" s="38">
        <f t="shared" ref="D20:I20" si="8">D21+D22+D23</f>
        <v>100.76399999999998</v>
      </c>
      <c r="E20" s="37">
        <f t="shared" si="8"/>
        <v>3</v>
      </c>
      <c r="F20" s="37"/>
      <c r="G20" s="38">
        <f t="shared" si="8"/>
        <v>83.807999999999993</v>
      </c>
      <c r="H20" s="38">
        <f t="shared" si="8"/>
        <v>41.903999999999996</v>
      </c>
      <c r="I20" s="38">
        <f t="shared" si="8"/>
        <v>167.61599999999999</v>
      </c>
      <c r="J20" s="38">
        <f t="shared" si="0"/>
        <v>394.09199999999998</v>
      </c>
    </row>
    <row r="21" spans="1:10" ht="15" x14ac:dyDescent="0.25">
      <c r="A21" s="41" t="s">
        <v>79</v>
      </c>
      <c r="B21" s="42">
        <v>1</v>
      </c>
      <c r="C21" s="42">
        <v>27.99</v>
      </c>
      <c r="D21" s="43">
        <f t="shared" ref="D21:D23" si="9">C21*B21*1.2</f>
        <v>33.587999999999994</v>
      </c>
      <c r="E21" s="42">
        <v>1</v>
      </c>
      <c r="F21" s="44">
        <v>23.28</v>
      </c>
      <c r="G21" s="43">
        <f t="shared" ref="G21:G23" si="10">F21*E21*1.2</f>
        <v>27.936</v>
      </c>
      <c r="H21" s="43">
        <f>G21*0.5</f>
        <v>13.968</v>
      </c>
      <c r="I21" s="43">
        <f t="shared" ref="I21:I23" si="11">G21*2</f>
        <v>55.872</v>
      </c>
      <c r="J21" s="43">
        <f t="shared" si="0"/>
        <v>131.36399999999998</v>
      </c>
    </row>
    <row r="22" spans="1:10" ht="15" x14ac:dyDescent="0.25">
      <c r="A22" s="41" t="s">
        <v>80</v>
      </c>
      <c r="B22" s="42">
        <v>1</v>
      </c>
      <c r="C22" s="42">
        <v>27.99</v>
      </c>
      <c r="D22" s="43">
        <f t="shared" si="9"/>
        <v>33.587999999999994</v>
      </c>
      <c r="E22" s="42">
        <v>1</v>
      </c>
      <c r="F22" s="44">
        <v>23.28</v>
      </c>
      <c r="G22" s="43">
        <f t="shared" si="10"/>
        <v>27.936</v>
      </c>
      <c r="H22" s="43">
        <f>G22*0.5</f>
        <v>13.968</v>
      </c>
      <c r="I22" s="43">
        <f t="shared" si="11"/>
        <v>55.872</v>
      </c>
      <c r="J22" s="43">
        <f t="shared" si="0"/>
        <v>131.36399999999998</v>
      </c>
    </row>
    <row r="23" spans="1:10" ht="15" x14ac:dyDescent="0.25">
      <c r="A23" s="41" t="s">
        <v>81</v>
      </c>
      <c r="B23" s="42">
        <v>1</v>
      </c>
      <c r="C23" s="42">
        <v>27.99</v>
      </c>
      <c r="D23" s="43">
        <f t="shared" si="9"/>
        <v>33.587999999999994</v>
      </c>
      <c r="E23" s="42">
        <v>1</v>
      </c>
      <c r="F23" s="44">
        <v>23.28</v>
      </c>
      <c r="G23" s="43">
        <f t="shared" si="10"/>
        <v>27.936</v>
      </c>
      <c r="H23" s="43">
        <f>G23*0.5</f>
        <v>13.968</v>
      </c>
      <c r="I23" s="43">
        <f t="shared" si="11"/>
        <v>55.872</v>
      </c>
      <c r="J23" s="43">
        <f t="shared" si="0"/>
        <v>131.36399999999998</v>
      </c>
    </row>
    <row r="24" spans="1:10" s="12" customFormat="1" ht="14.25" x14ac:dyDescent="0.2">
      <c r="A24" s="6" t="s">
        <v>82</v>
      </c>
      <c r="B24" s="39">
        <f>B25+B26+B27</f>
        <v>3</v>
      </c>
      <c r="C24" s="37"/>
      <c r="D24" s="40">
        <f t="shared" ref="D24:I24" si="12">D25+D26+D27</f>
        <v>100.76399999999998</v>
      </c>
      <c r="E24" s="39">
        <f t="shared" si="12"/>
        <v>3</v>
      </c>
      <c r="F24" s="39"/>
      <c r="G24" s="40">
        <f t="shared" si="12"/>
        <v>83.807999999999993</v>
      </c>
      <c r="H24" s="40">
        <f t="shared" si="12"/>
        <v>41.903999999999996</v>
      </c>
      <c r="I24" s="40">
        <f t="shared" si="12"/>
        <v>167.61599999999999</v>
      </c>
      <c r="J24" s="38">
        <f t="shared" si="0"/>
        <v>394.09199999999998</v>
      </c>
    </row>
    <row r="25" spans="1:10" ht="15" x14ac:dyDescent="0.25">
      <c r="A25" s="41" t="s">
        <v>83</v>
      </c>
      <c r="B25" s="42">
        <v>1</v>
      </c>
      <c r="C25" s="42">
        <v>27.99</v>
      </c>
      <c r="D25" s="43">
        <f t="shared" ref="D25:D27" si="13">C25*B25*1.2</f>
        <v>33.587999999999994</v>
      </c>
      <c r="E25" s="42">
        <v>1</v>
      </c>
      <c r="F25" s="44">
        <v>23.28</v>
      </c>
      <c r="G25" s="43">
        <f t="shared" ref="G25:G27" si="14">F25*E25*1.2</f>
        <v>27.936</v>
      </c>
      <c r="H25" s="43">
        <f>G25*0.5</f>
        <v>13.968</v>
      </c>
      <c r="I25" s="43">
        <f t="shared" ref="I25:I27" si="15">G25*2</f>
        <v>55.872</v>
      </c>
      <c r="J25" s="43">
        <f t="shared" si="0"/>
        <v>131.36399999999998</v>
      </c>
    </row>
    <row r="26" spans="1:10" ht="15" x14ac:dyDescent="0.25">
      <c r="A26" s="41" t="s">
        <v>84</v>
      </c>
      <c r="B26" s="42">
        <v>1</v>
      </c>
      <c r="C26" s="42">
        <v>27.99</v>
      </c>
      <c r="D26" s="43">
        <f t="shared" si="13"/>
        <v>33.587999999999994</v>
      </c>
      <c r="E26" s="42">
        <v>1</v>
      </c>
      <c r="F26" s="44">
        <v>23.28</v>
      </c>
      <c r="G26" s="43">
        <f t="shared" si="14"/>
        <v>27.936</v>
      </c>
      <c r="H26" s="43">
        <f>G26*0.5</f>
        <v>13.968</v>
      </c>
      <c r="I26" s="43">
        <f t="shared" si="15"/>
        <v>55.872</v>
      </c>
      <c r="J26" s="43">
        <f t="shared" si="0"/>
        <v>131.36399999999998</v>
      </c>
    </row>
    <row r="27" spans="1:10" ht="15" x14ac:dyDescent="0.25">
      <c r="A27" s="41" t="s">
        <v>85</v>
      </c>
      <c r="B27" s="42">
        <v>1</v>
      </c>
      <c r="C27" s="42">
        <v>27.99</v>
      </c>
      <c r="D27" s="43">
        <f t="shared" si="13"/>
        <v>33.587999999999994</v>
      </c>
      <c r="E27" s="42">
        <v>1</v>
      </c>
      <c r="F27" s="44">
        <v>23.28</v>
      </c>
      <c r="G27" s="43">
        <f t="shared" si="14"/>
        <v>27.936</v>
      </c>
      <c r="H27" s="43">
        <f>G27*0.5</f>
        <v>13.968</v>
      </c>
      <c r="I27" s="43">
        <f t="shared" si="15"/>
        <v>55.872</v>
      </c>
      <c r="J27" s="43">
        <f t="shared" si="0"/>
        <v>131.36399999999998</v>
      </c>
    </row>
    <row r="28" spans="1:10" ht="15" x14ac:dyDescent="0.25">
      <c r="A28" s="41"/>
      <c r="B28" s="42"/>
      <c r="C28" s="42"/>
      <c r="D28" s="43"/>
      <c r="E28" s="42"/>
      <c r="F28" s="44"/>
      <c r="G28" s="43"/>
      <c r="H28" s="43"/>
      <c r="I28" s="43"/>
      <c r="J28" s="43"/>
    </row>
    <row r="29" spans="1:10" s="12" customFormat="1" ht="14.25" x14ac:dyDescent="0.2">
      <c r="A29" s="45" t="s">
        <v>86</v>
      </c>
      <c r="B29" s="37">
        <f>B10+B19</f>
        <v>12</v>
      </c>
      <c r="C29" s="37"/>
      <c r="D29" s="38">
        <f>D10+D19</f>
        <v>403.05599999999993</v>
      </c>
      <c r="E29" s="37">
        <f>E10+E19</f>
        <v>6</v>
      </c>
      <c r="F29" s="37"/>
      <c r="G29" s="38">
        <f>G10+G19</f>
        <v>335.23199999999997</v>
      </c>
      <c r="H29" s="38">
        <f>H10+H19</f>
        <v>167.61599999999999</v>
      </c>
      <c r="I29" s="38">
        <f>I10+I19</f>
        <v>670.46399999999994</v>
      </c>
      <c r="J29" s="38">
        <f>D29+G29+H29+I29</f>
        <v>1576.3679999999999</v>
      </c>
    </row>
    <row r="30" spans="1:10" ht="15" x14ac:dyDescent="0.25">
      <c r="A30" s="25"/>
      <c r="B30" s="25"/>
      <c r="C30" s="25"/>
      <c r="D30" s="29"/>
      <c r="E30" s="25"/>
      <c r="F30" s="25"/>
      <c r="G30" s="29"/>
      <c r="H30" s="29"/>
      <c r="I30" s="29"/>
      <c r="J30" s="29"/>
    </row>
    <row r="31" spans="1:10" ht="15" x14ac:dyDescent="0.25">
      <c r="A31" s="25"/>
      <c r="B31" s="25"/>
      <c r="C31" s="25"/>
      <c r="D31" s="29"/>
      <c r="E31" s="25"/>
      <c r="F31" s="25"/>
      <c r="G31" s="29"/>
      <c r="H31" s="29"/>
      <c r="I31" s="29"/>
      <c r="J31" s="29"/>
    </row>
    <row r="32" spans="1:10" ht="15" x14ac:dyDescent="0.25">
      <c r="A32" s="27" t="s">
        <v>58</v>
      </c>
      <c r="B32" s="28"/>
      <c r="C32" s="25"/>
      <c r="D32" s="29"/>
      <c r="E32" s="25"/>
      <c r="F32" s="25"/>
      <c r="G32" s="27" t="s">
        <v>59</v>
      </c>
      <c r="H32" s="29"/>
      <c r="I32" s="29"/>
      <c r="J32" s="29"/>
    </row>
    <row r="33" spans="1:10" ht="15" x14ac:dyDescent="0.25">
      <c r="A33" s="27" t="s">
        <v>60</v>
      </c>
      <c r="B33" s="28"/>
      <c r="C33" s="25"/>
      <c r="D33" s="29"/>
      <c r="E33" s="25"/>
      <c r="F33" s="25"/>
      <c r="G33" s="28"/>
      <c r="H33" s="29"/>
      <c r="I33" s="29"/>
      <c r="J33" s="29"/>
    </row>
    <row r="34" spans="1:10" ht="15" x14ac:dyDescent="0.25">
      <c r="A34" s="27"/>
      <c r="B34" s="28"/>
      <c r="C34" s="25"/>
      <c r="D34" s="29"/>
      <c r="E34" s="25"/>
      <c r="F34" s="25"/>
      <c r="G34" s="28"/>
      <c r="H34" s="29"/>
      <c r="I34" s="29"/>
      <c r="J34" s="29"/>
    </row>
    <row r="35" spans="1:10" ht="15" x14ac:dyDescent="0.25">
      <c r="A35" s="27" t="s">
        <v>62</v>
      </c>
      <c r="B35" s="28"/>
      <c r="C35" s="25"/>
      <c r="D35" s="29"/>
      <c r="E35" s="25"/>
      <c r="F35" s="25"/>
      <c r="G35" s="27"/>
      <c r="H35" s="29"/>
      <c r="I35" s="29"/>
      <c r="J35" s="29"/>
    </row>
    <row r="36" spans="1:10" ht="15" x14ac:dyDescent="0.25">
      <c r="A36" s="30"/>
      <c r="B36" s="28" t="s">
        <v>63</v>
      </c>
      <c r="C36" s="25"/>
      <c r="D36" s="29"/>
      <c r="E36" s="25"/>
      <c r="F36" s="25"/>
      <c r="G36" s="31"/>
      <c r="H36" s="32"/>
      <c r="I36" s="29"/>
      <c r="J36" s="29"/>
    </row>
    <row r="37" spans="1:10" ht="15" x14ac:dyDescent="0.25">
      <c r="A37" s="28" t="s">
        <v>61</v>
      </c>
      <c r="B37" s="28"/>
      <c r="C37" s="25"/>
      <c r="D37" s="29"/>
      <c r="E37" s="25"/>
      <c r="F37" s="25"/>
      <c r="G37" s="28" t="s">
        <v>61</v>
      </c>
      <c r="H37" s="29"/>
      <c r="I37" s="29"/>
      <c r="J37" s="29"/>
    </row>
    <row r="38" spans="1:10" x14ac:dyDescent="0.2">
      <c r="A38" s="26"/>
      <c r="B38" s="26"/>
      <c r="C38" s="26"/>
      <c r="D38" s="24"/>
      <c r="E38" s="26"/>
      <c r="F38" s="26"/>
      <c r="G38" s="24"/>
      <c r="H38" s="24"/>
    </row>
  </sheetData>
  <mergeCells count="9">
    <mergeCell ref="H3:J3"/>
    <mergeCell ref="J8:J9"/>
    <mergeCell ref="A5:J5"/>
    <mergeCell ref="A6:J6"/>
    <mergeCell ref="A8:A9"/>
    <mergeCell ref="B8:D8"/>
    <mergeCell ref="E8:G8"/>
    <mergeCell ref="H8:H9"/>
    <mergeCell ref="I8:I9"/>
  </mergeCells>
  <pageMargins left="0.19685039370078741" right="0.19685039370078741" top="0.1574803149606299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B3" sqref="B3"/>
    </sheetView>
  </sheetViews>
  <sheetFormatPr defaultRowHeight="12.75" x14ac:dyDescent="0.2"/>
  <cols>
    <col min="1" max="1" width="33.28515625" customWidth="1"/>
    <col min="2" max="2" width="19.42578125" customWidth="1"/>
  </cols>
  <sheetData>
    <row r="1" spans="1:2" ht="36.75" customHeight="1" x14ac:dyDescent="0.2">
      <c r="A1" s="22" t="s">
        <v>46</v>
      </c>
      <c r="B1" s="23">
        <v>2</v>
      </c>
    </row>
    <row r="2" spans="1:2" ht="36.75" customHeight="1" x14ac:dyDescent="0.2">
      <c r="A2" s="22" t="s">
        <v>47</v>
      </c>
      <c r="B2" s="23">
        <v>2</v>
      </c>
    </row>
    <row r="3" spans="1:2" ht="36.75" customHeight="1" x14ac:dyDescent="0.2">
      <c r="A3" s="22" t="s">
        <v>48</v>
      </c>
      <c r="B3" s="23">
        <v>1</v>
      </c>
    </row>
    <row r="4" spans="1:2" x14ac:dyDescent="0.2">
      <c r="A4" s="10"/>
    </row>
    <row r="5" spans="1:2" x14ac:dyDescent="0.2">
      <c r="A5" s="10" t="s">
        <v>44</v>
      </c>
      <c r="B5" s="17">
        <v>27.99</v>
      </c>
    </row>
    <row r="6" spans="1:2" x14ac:dyDescent="0.2">
      <c r="A6" s="10" t="s">
        <v>45</v>
      </c>
      <c r="B6" s="17">
        <v>23.28</v>
      </c>
    </row>
    <row r="7" spans="1:2" x14ac:dyDescent="0.2">
      <c r="A7" s="10"/>
      <c r="B7" s="17"/>
    </row>
    <row r="8" spans="1:2" x14ac:dyDescent="0.2">
      <c r="A8" s="10" t="s">
        <v>49</v>
      </c>
      <c r="B8" s="17">
        <f>B1*B5*1.2</f>
        <v>67.175999999999988</v>
      </c>
    </row>
    <row r="9" spans="1:2" x14ac:dyDescent="0.2">
      <c r="A9" s="10" t="s">
        <v>50</v>
      </c>
      <c r="B9" s="17">
        <f>B2*B6*1.2</f>
        <v>55.872</v>
      </c>
    </row>
    <row r="10" spans="1:2" x14ac:dyDescent="0.2">
      <c r="A10" s="10" t="s">
        <v>51</v>
      </c>
      <c r="B10" s="17">
        <f>B9*0.5</f>
        <v>27.936</v>
      </c>
    </row>
    <row r="11" spans="1:2" x14ac:dyDescent="0.2">
      <c r="A11" s="10" t="s">
        <v>53</v>
      </c>
      <c r="B11" s="17">
        <f>B3*B6*1.2*2</f>
        <v>55.872</v>
      </c>
    </row>
    <row r="12" spans="1:2" x14ac:dyDescent="0.2">
      <c r="A12" s="10" t="s">
        <v>52</v>
      </c>
      <c r="B12" s="17">
        <f>B2*B6*1.2*2</f>
        <v>111.744</v>
      </c>
    </row>
    <row r="13" spans="1:2" x14ac:dyDescent="0.2">
      <c r="B13" s="17"/>
    </row>
    <row r="14" spans="1:2" x14ac:dyDescent="0.2">
      <c r="A14" s="10" t="s">
        <v>54</v>
      </c>
      <c r="B14" s="17">
        <f>SUM(B5:B12)</f>
        <v>369.87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учет стоков </vt:lpstr>
      <vt:lpstr>1 вариант</vt:lpstr>
      <vt:lpstr>Проверка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Терпелова Светлана Вячеславовна</dc:creator>
  <cp:lastModifiedBy>Александрова Юлия Витальевна</cp:lastModifiedBy>
  <cp:lastPrinted>2022-11-17T10:55:03Z</cp:lastPrinted>
  <dcterms:created xsi:type="dcterms:W3CDTF">2022-11-17T11:37:46Z</dcterms:created>
  <dcterms:modified xsi:type="dcterms:W3CDTF">2022-12-05T10:56:42Z</dcterms:modified>
</cp:coreProperties>
</file>